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fileSharing readOnlyRecommended="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heriba.sharepoint.com/teams/oGrp_RIBA_RegionalAwards/Shared Documents/General/2024/Annual report23/"/>
    </mc:Choice>
  </mc:AlternateContent>
  <xr:revisionPtr revIDLastSave="0" documentId="8_{C34E9300-A4DB-0E4F-A216-C6B2205FF8B9}" xr6:coauthVersionLast="47" xr6:coauthVersionMax="47" xr10:uidLastSave="{00000000-0000-0000-0000-000000000000}"/>
  <bookViews>
    <workbookView xWindow="3640" yWindow="2660" windowWidth="27640" windowHeight="16940" xr2:uid="{2F839943-7DDD-E84E-B132-5F7130097B84}"/>
  </bookViews>
  <sheets>
    <sheet name="SOFA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2" i="1" l="1"/>
  <c r="E42" i="1"/>
  <c r="D42" i="1"/>
  <c r="I39" i="1"/>
  <c r="F39" i="1"/>
  <c r="H37" i="1"/>
  <c r="H42" i="1" s="1"/>
  <c r="G37" i="1"/>
  <c r="E37" i="1"/>
  <c r="D37" i="1"/>
  <c r="I32" i="1"/>
  <c r="F32" i="1"/>
  <c r="I30" i="1"/>
  <c r="F30" i="1"/>
  <c r="F37" i="1" s="1"/>
  <c r="F42" i="1" s="1"/>
  <c r="I27" i="1"/>
  <c r="F27" i="1"/>
  <c r="I26" i="1"/>
  <c r="D26" i="1"/>
  <c r="F26" i="1" s="1"/>
  <c r="I21" i="1"/>
  <c r="F21" i="1"/>
  <c r="H20" i="1"/>
  <c r="H22" i="1" s="1"/>
  <c r="G20" i="1"/>
  <c r="G22" i="1" s="1"/>
  <c r="I19" i="1"/>
  <c r="F19" i="1"/>
  <c r="G18" i="1"/>
  <c r="I18" i="1" s="1"/>
  <c r="F18" i="1"/>
  <c r="E18" i="1"/>
  <c r="I17" i="1"/>
  <c r="I20" i="1" s="1"/>
  <c r="I22" i="1" s="1"/>
  <c r="G17" i="1"/>
  <c r="E17" i="1"/>
  <c r="E20" i="1" s="1"/>
  <c r="E22" i="1" s="1"/>
  <c r="E25" i="1" s="1"/>
  <c r="D17" i="1"/>
  <c r="F17" i="1" s="1"/>
  <c r="I15" i="1"/>
  <c r="D15" i="1"/>
  <c r="D20" i="1" s="1"/>
  <c r="D22" i="1" s="1"/>
  <c r="H12" i="1"/>
  <c r="G12" i="1"/>
  <c r="G25" i="1" s="1"/>
  <c r="E12" i="1"/>
  <c r="I11" i="1"/>
  <c r="F11" i="1"/>
  <c r="I10" i="1"/>
  <c r="D10" i="1"/>
  <c r="D12" i="1" s="1"/>
  <c r="D25" i="1" s="1"/>
  <c r="I9" i="1"/>
  <c r="F9" i="1"/>
  <c r="G8" i="1"/>
  <c r="I8" i="1" s="1"/>
  <c r="I12" i="1" s="1"/>
  <c r="F8" i="1"/>
  <c r="I7" i="1"/>
  <c r="F7" i="1"/>
  <c r="I6" i="1"/>
  <c r="F6" i="1"/>
  <c r="I4" i="1"/>
  <c r="F4" i="1"/>
  <c r="H25" i="1" l="1"/>
  <c r="I25" i="1"/>
  <c r="I37" i="1"/>
  <c r="I42" i="1" s="1"/>
  <c r="F10" i="1"/>
  <c r="F12" i="1" s="1"/>
  <c r="F25" i="1" s="1"/>
  <c r="F15" i="1"/>
  <c r="F20" i="1" s="1"/>
  <c r="F22" i="1" s="1"/>
</calcChain>
</file>

<file path=xl/sharedStrings.xml><?xml version="1.0" encoding="utf-8"?>
<sst xmlns="http://schemas.openxmlformats.org/spreadsheetml/2006/main" count="44" uniqueCount="33">
  <si>
    <t>Unrestricted funds</t>
  </si>
  <si>
    <t>Restricted funds</t>
  </si>
  <si>
    <t>2023 total</t>
  </si>
  <si>
    <t>2022 total</t>
  </si>
  <si>
    <t>Note</t>
  </si>
  <si>
    <t>£'000</t>
  </si>
  <si>
    <t>Income from:</t>
  </si>
  <si>
    <t>Donations and legacies</t>
  </si>
  <si>
    <t>Charitable activities</t>
  </si>
  <si>
    <t>Membership subscriptions</t>
  </si>
  <si>
    <t>Confidence</t>
  </si>
  <si>
    <t>Competence</t>
  </si>
  <si>
    <t>Cashflow</t>
  </si>
  <si>
    <t>Other trading activities</t>
  </si>
  <si>
    <t>Investments</t>
  </si>
  <si>
    <t>Total income</t>
  </si>
  <si>
    <t>Expenditure on:</t>
  </si>
  <si>
    <t>Raising funds</t>
  </si>
  <si>
    <t>Total expenditure on ordinary activities before pension finance costs</t>
  </si>
  <si>
    <t>Pension finance costs</t>
  </si>
  <si>
    <t>Total expenditure on ordinary activities</t>
  </si>
  <si>
    <t>Net (expenditure)/income before net gains/(losses) on investments and exceptional items</t>
  </si>
  <si>
    <t>Net gains/(losses) on investments</t>
  </si>
  <si>
    <t>Exceptional items</t>
  </si>
  <si>
    <t>Net  (expenditure)/income before other recognised gains and losses</t>
  </si>
  <si>
    <t>Gains on revaluation of heritage assets</t>
  </si>
  <si>
    <t>Actuarial gains/(losses) on defined benefit pension schemes</t>
  </si>
  <si>
    <t>Gain on disposal of subsidiary</t>
  </si>
  <si>
    <t>Net movement in funds</t>
  </si>
  <si>
    <t>Reconciliation of funds:</t>
  </si>
  <si>
    <t>Total funds brought forward</t>
  </si>
  <si>
    <t>Total funds carried forward</t>
  </si>
  <si>
    <t>There were no other recognised gains or losses other than those stated above. Movements in funds are disclosed in notes 21 to 22 inclusive to the financial statements.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</si>
</sst>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#;\(#,###\);\-;@"/>
    <numFmt numFmtId="165" formatCode="#,###;\(#,###\);\-;"/>
  </numFmts>
  <fonts count="4">
    <font>
      <sz val="12"/>
      <color theme="1"/>
      <name val="Aptos Narrow"/>
      <family val="2"/>
      <scheme val="minor"/>
    </font>
    <font>
      <sz val="12"/>
      <name val="Bariol Regular Regular"/>
    </font>
    <font>
      <b/>
      <sz val="12"/>
      <name val="Bariol Regular Regular"/>
    </font>
    <font>
      <sz val="12"/>
      <color theme="1"/>
      <name val="Bariol Regular Regula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164" fontId="1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1" fillId="0" borderId="1" xfId="0" applyFont="1" applyBorder="1" applyAlignment="1" applyProtection="1">
      <alignment horizontal="left" vertical="top"/>
      <protection locked="0"/>
    </xf>
    <xf numFmtId="0" fontId="1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 applyProtection="1">
      <alignment horizontal="left" vertical="top"/>
      <protection locked="0"/>
    </xf>
    <xf numFmtId="165" fontId="1" fillId="0" borderId="0" xfId="0" applyNumberFormat="1" applyFont="1" applyAlignment="1" applyProtection="1">
      <alignment horizontal="left" vertical="top"/>
      <protection locked="0"/>
    </xf>
    <xf numFmtId="165" fontId="2" fillId="0" borderId="0" xfId="0" applyNumberFormat="1" applyFont="1" applyAlignment="1">
      <alignment horizontal="left" vertical="top"/>
    </xf>
    <xf numFmtId="165" fontId="1" fillId="0" borderId="0" xfId="0" applyNumberFormat="1" applyFont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165" fontId="1" fillId="0" borderId="1" xfId="0" applyNumberFormat="1" applyFont="1" applyBorder="1" applyAlignment="1">
      <alignment horizontal="left" vertical="top"/>
    </xf>
    <xf numFmtId="165" fontId="2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49" fontId="1" fillId="0" borderId="0" xfId="0" applyNumberFormat="1" applyFont="1" applyAlignment="1" applyProtection="1">
      <alignment horizontal="left" vertical="top"/>
      <protection locked="0"/>
    </xf>
    <xf numFmtId="164" fontId="1" fillId="0" borderId="1" xfId="0" quotePrefix="1" applyNumberFormat="1" applyFont="1" applyBorder="1" applyAlignment="1">
      <alignment horizontal="left" vertical="top"/>
    </xf>
    <xf numFmtId="165" fontId="1" fillId="0" borderId="2" xfId="0" applyNumberFormat="1" applyFont="1" applyBorder="1" applyAlignment="1" applyProtection="1">
      <alignment horizontal="left" vertical="top"/>
      <protection locked="0"/>
    </xf>
    <xf numFmtId="165" fontId="2" fillId="0" borderId="2" xfId="0" applyNumberFormat="1" applyFont="1" applyBorder="1" applyAlignment="1">
      <alignment horizontal="left" vertical="top"/>
    </xf>
    <xf numFmtId="164" fontId="1" fillId="0" borderId="0" xfId="0" applyNumberFormat="1" applyFont="1" applyAlignment="1">
      <alignment horizontal="left" vertical="top"/>
    </xf>
    <xf numFmtId="164" fontId="1" fillId="0" borderId="0" xfId="0" quotePrefix="1" applyNumberFormat="1" applyFont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2" fillId="0" borderId="0" xfId="0" applyFont="1" applyAlignment="1" applyProtection="1">
      <alignment horizontal="left" vertical="top" wrapText="1"/>
      <protection locked="0"/>
    </xf>
    <xf numFmtId="15" fontId="1" fillId="0" borderId="0" xfId="0" applyNumberFormat="1" applyFont="1" applyAlignment="1">
      <alignment horizontal="left" vertical="top" wrapText="1"/>
    </xf>
    <xf numFmtId="165" fontId="1" fillId="0" borderId="3" xfId="0" applyNumberFormat="1" applyFont="1" applyBorder="1" applyAlignment="1" applyProtection="1">
      <alignment horizontal="left" vertical="top"/>
      <protection locked="0"/>
    </xf>
    <xf numFmtId="165" fontId="2" fillId="0" borderId="3" xfId="0" applyNumberFormat="1" applyFont="1" applyBorder="1" applyAlignment="1">
      <alignment horizontal="left" vertical="top"/>
    </xf>
    <xf numFmtId="165" fontId="1" fillId="0" borderId="4" xfId="0" applyNumberFormat="1" applyFont="1" applyBorder="1" applyAlignment="1" applyProtection="1">
      <alignment horizontal="left" vertical="top"/>
      <protection locked="0"/>
    </xf>
    <xf numFmtId="0" fontId="1" fillId="0" borderId="5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ED3AD-7666-6A4F-87DE-63424B1F0053}">
  <dimension ref="A1:I45"/>
  <sheetViews>
    <sheetView tabSelected="1" topLeftCell="A13" workbookViewId="0">
      <selection activeCell="F38" sqref="F38"/>
    </sheetView>
  </sheetViews>
  <sheetFormatPr baseColWidth="10" defaultRowHeight="16"/>
  <cols>
    <col min="1" max="1" width="33.6640625" style="4" customWidth="1"/>
    <col min="2" max="2" width="16.83203125" style="4" customWidth="1"/>
    <col min="3" max="16384" width="10.83203125" style="4"/>
  </cols>
  <sheetData>
    <row r="1" spans="1:9" ht="34">
      <c r="A1" s="1"/>
      <c r="B1" s="1"/>
      <c r="C1" s="1"/>
      <c r="D1" s="1" t="s">
        <v>0</v>
      </c>
      <c r="E1" s="1" t="s">
        <v>1</v>
      </c>
      <c r="F1" s="2" t="s">
        <v>2</v>
      </c>
      <c r="G1" s="1" t="s">
        <v>0</v>
      </c>
      <c r="H1" s="1" t="s">
        <v>1</v>
      </c>
      <c r="I1" s="3" t="s">
        <v>3</v>
      </c>
    </row>
    <row r="2" spans="1:9" ht="18" thickBot="1">
      <c r="A2" s="1"/>
      <c r="B2" s="1"/>
      <c r="C2" s="5" t="s">
        <v>4</v>
      </c>
      <c r="D2" s="6" t="s">
        <v>5</v>
      </c>
      <c r="E2" s="6" t="s">
        <v>5</v>
      </c>
      <c r="F2" s="7" t="s">
        <v>5</v>
      </c>
      <c r="G2" s="6" t="s">
        <v>5</v>
      </c>
      <c r="H2" s="6" t="s">
        <v>5</v>
      </c>
      <c r="I2" s="6" t="s">
        <v>5</v>
      </c>
    </row>
    <row r="3" spans="1:9" ht="17">
      <c r="A3" s="8" t="s">
        <v>6</v>
      </c>
      <c r="B3" s="9"/>
      <c r="C3" s="9"/>
      <c r="D3" s="9"/>
      <c r="E3" s="9"/>
      <c r="F3" s="9"/>
      <c r="G3" s="9"/>
      <c r="H3" s="9"/>
      <c r="I3" s="9"/>
    </row>
    <row r="4" spans="1:9" ht="16" customHeight="1">
      <c r="A4" s="1" t="s">
        <v>7</v>
      </c>
      <c r="B4" s="9"/>
      <c r="C4" s="10"/>
      <c r="D4" s="11">
        <v>30</v>
      </c>
      <c r="E4" s="11">
        <v>218</v>
      </c>
      <c r="F4" s="12">
        <f>SUM(D4:E4)</f>
        <v>248</v>
      </c>
      <c r="G4" s="11">
        <v>34</v>
      </c>
      <c r="H4" s="11">
        <v>207</v>
      </c>
      <c r="I4" s="13">
        <f>SUM(G4:H4)</f>
        <v>241</v>
      </c>
    </row>
    <row r="5" spans="1:9" ht="16" customHeight="1">
      <c r="A5" s="1" t="s">
        <v>8</v>
      </c>
      <c r="B5" s="9"/>
      <c r="C5" s="10"/>
      <c r="D5" s="11"/>
      <c r="E5" s="11"/>
      <c r="F5" s="12"/>
      <c r="G5" s="11"/>
      <c r="H5" s="11"/>
      <c r="I5" s="13"/>
    </row>
    <row r="6" spans="1:9" ht="16" customHeight="1">
      <c r="A6" s="1"/>
      <c r="B6" s="1" t="s">
        <v>9</v>
      </c>
      <c r="C6" s="9"/>
      <c r="D6" s="11">
        <v>8750</v>
      </c>
      <c r="E6" s="11">
        <v>0</v>
      </c>
      <c r="F6" s="12">
        <f t="shared" ref="F6:F11" si="0">SUM(D6:E6)</f>
        <v>8750</v>
      </c>
      <c r="G6" s="11">
        <v>8204</v>
      </c>
      <c r="H6" s="11">
        <v>0</v>
      </c>
      <c r="I6" s="13">
        <f t="shared" ref="I6:I11" si="1">SUM(G6:H6)</f>
        <v>8204</v>
      </c>
    </row>
    <row r="7" spans="1:9" ht="17">
      <c r="A7" s="1"/>
      <c r="B7" s="1" t="s">
        <v>10</v>
      </c>
      <c r="C7" s="10"/>
      <c r="D7" s="11">
        <v>922</v>
      </c>
      <c r="E7" s="11">
        <v>43</v>
      </c>
      <c r="F7" s="12">
        <f t="shared" si="0"/>
        <v>965</v>
      </c>
      <c r="G7" s="11">
        <v>633</v>
      </c>
      <c r="H7" s="11">
        <v>394</v>
      </c>
      <c r="I7" s="13">
        <f t="shared" si="1"/>
        <v>1027</v>
      </c>
    </row>
    <row r="8" spans="1:9" ht="17">
      <c r="A8" s="1"/>
      <c r="B8" s="1" t="s">
        <v>11</v>
      </c>
      <c r="C8" s="10"/>
      <c r="D8" s="11">
        <v>5122</v>
      </c>
      <c r="E8" s="11">
        <v>0</v>
      </c>
      <c r="F8" s="12">
        <f t="shared" si="0"/>
        <v>5122</v>
      </c>
      <c r="G8" s="11">
        <f>4817-H8</f>
        <v>4812</v>
      </c>
      <c r="H8" s="11">
        <v>5</v>
      </c>
      <c r="I8" s="13">
        <f t="shared" si="1"/>
        <v>4817</v>
      </c>
    </row>
    <row r="9" spans="1:9" ht="17">
      <c r="A9" s="1"/>
      <c r="B9" s="1" t="s">
        <v>12</v>
      </c>
      <c r="C9" s="10"/>
      <c r="D9" s="11">
        <v>0</v>
      </c>
      <c r="E9" s="11">
        <v>0</v>
      </c>
      <c r="F9" s="12">
        <f t="shared" si="0"/>
        <v>0</v>
      </c>
      <c r="G9" s="11">
        <v>0</v>
      </c>
      <c r="H9" s="11">
        <v>0</v>
      </c>
      <c r="I9" s="13">
        <f t="shared" si="1"/>
        <v>0</v>
      </c>
    </row>
    <row r="10" spans="1:9" ht="16" customHeight="1">
      <c r="A10" s="1" t="s">
        <v>13</v>
      </c>
      <c r="B10" s="9"/>
      <c r="C10" s="10">
        <v>2</v>
      </c>
      <c r="D10" s="11">
        <f>6181+373+26</f>
        <v>6580</v>
      </c>
      <c r="E10" s="11">
        <v>0</v>
      </c>
      <c r="F10" s="12">
        <f t="shared" si="0"/>
        <v>6580</v>
      </c>
      <c r="G10" s="11">
        <v>7116</v>
      </c>
      <c r="H10" s="11">
        <v>0</v>
      </c>
      <c r="I10" s="13">
        <f t="shared" si="1"/>
        <v>7116</v>
      </c>
    </row>
    <row r="11" spans="1:9" ht="17">
      <c r="A11" s="1" t="s">
        <v>14</v>
      </c>
      <c r="B11" s="9"/>
      <c r="C11" s="10"/>
      <c r="D11" s="11">
        <v>4918</v>
      </c>
      <c r="E11" s="11">
        <v>170</v>
      </c>
      <c r="F11" s="12">
        <f t="shared" si="0"/>
        <v>5088</v>
      </c>
      <c r="G11" s="11">
        <v>1659</v>
      </c>
      <c r="H11" s="11">
        <v>171</v>
      </c>
      <c r="I11" s="13">
        <f t="shared" si="1"/>
        <v>1830</v>
      </c>
    </row>
    <row r="12" spans="1:9" s="18" customFormat="1" ht="19" thickBot="1">
      <c r="A12" s="14" t="s">
        <v>15</v>
      </c>
      <c r="B12" s="15"/>
      <c r="C12" s="5"/>
      <c r="D12" s="16">
        <f t="shared" ref="D12:I12" si="2">SUM(D4:D11)</f>
        <v>26322</v>
      </c>
      <c r="E12" s="16">
        <f t="shared" si="2"/>
        <v>431</v>
      </c>
      <c r="F12" s="17">
        <f t="shared" si="2"/>
        <v>26753</v>
      </c>
      <c r="G12" s="16">
        <f t="shared" si="2"/>
        <v>22458</v>
      </c>
      <c r="H12" s="16">
        <f t="shared" si="2"/>
        <v>777</v>
      </c>
      <c r="I12" s="16">
        <f t="shared" si="2"/>
        <v>23235</v>
      </c>
    </row>
    <row r="13" spans="1:9" ht="17">
      <c r="A13" s="2"/>
      <c r="B13" s="1"/>
      <c r="C13" s="10"/>
      <c r="D13" s="13"/>
      <c r="E13" s="13"/>
      <c r="F13" s="12"/>
      <c r="G13" s="13"/>
      <c r="H13" s="13"/>
      <c r="I13" s="13"/>
    </row>
    <row r="14" spans="1:9" ht="16" customHeight="1">
      <c r="A14" s="2" t="s">
        <v>16</v>
      </c>
      <c r="B14" s="1"/>
      <c r="C14" s="10"/>
      <c r="D14" s="1"/>
      <c r="E14" s="1"/>
      <c r="F14" s="1"/>
      <c r="G14" s="1"/>
      <c r="H14" s="1"/>
      <c r="I14" s="1"/>
    </row>
    <row r="15" spans="1:9" ht="17">
      <c r="A15" s="1" t="s">
        <v>17</v>
      </c>
      <c r="B15" s="9"/>
      <c r="C15" s="10"/>
      <c r="D15" s="13">
        <f>5314+736</f>
        <v>6050</v>
      </c>
      <c r="E15" s="13">
        <v>0</v>
      </c>
      <c r="F15" s="12">
        <f>SUM(D15:E15)</f>
        <v>6050</v>
      </c>
      <c r="G15" s="11">
        <v>6391</v>
      </c>
      <c r="H15" s="11">
        <v>0</v>
      </c>
      <c r="I15" s="13">
        <f>SUM(G15:H15)</f>
        <v>6391</v>
      </c>
    </row>
    <row r="16" spans="1:9" ht="16" customHeight="1">
      <c r="A16" s="1" t="s">
        <v>8</v>
      </c>
      <c r="B16" s="9"/>
      <c r="C16" s="19"/>
      <c r="D16" s="11"/>
      <c r="E16" s="11"/>
      <c r="F16" s="12"/>
      <c r="G16" s="11"/>
      <c r="H16" s="11"/>
      <c r="I16" s="13"/>
    </row>
    <row r="17" spans="1:9" ht="17">
      <c r="A17" s="1"/>
      <c r="B17" s="1" t="s">
        <v>10</v>
      </c>
      <c r="C17" s="10"/>
      <c r="D17" s="13">
        <f>12380-1</f>
        <v>12379</v>
      </c>
      <c r="E17" s="13">
        <f>123+4</f>
        <v>127</v>
      </c>
      <c r="F17" s="12">
        <f>SUM(D17:E17)</f>
        <v>12506</v>
      </c>
      <c r="G17" s="11">
        <f>13187-H17</f>
        <v>12797</v>
      </c>
      <c r="H17" s="11">
        <v>390</v>
      </c>
      <c r="I17" s="13">
        <f>SUM(G17:H17)</f>
        <v>13187</v>
      </c>
    </row>
    <row r="18" spans="1:9" ht="17">
      <c r="A18" s="1"/>
      <c r="B18" s="1" t="s">
        <v>11</v>
      </c>
      <c r="C18" s="10"/>
      <c r="D18" s="13">
        <v>8447</v>
      </c>
      <c r="E18" s="13">
        <f>189+5</f>
        <v>194</v>
      </c>
      <c r="F18" s="12">
        <f>SUM(D18:E18)</f>
        <v>8641</v>
      </c>
      <c r="G18" s="11">
        <f>9213-H18</f>
        <v>8907</v>
      </c>
      <c r="H18" s="11">
        <v>306</v>
      </c>
      <c r="I18" s="13">
        <f>SUM(G18:H18)</f>
        <v>9213</v>
      </c>
    </row>
    <row r="19" spans="1:9" ht="17">
      <c r="A19" s="1"/>
      <c r="B19" s="1" t="s">
        <v>12</v>
      </c>
      <c r="C19" s="10"/>
      <c r="D19" s="13">
        <v>884</v>
      </c>
      <c r="E19" s="13">
        <v>0</v>
      </c>
      <c r="F19" s="12">
        <f>SUM(D19:E19)</f>
        <v>884</v>
      </c>
      <c r="G19" s="11">
        <v>694</v>
      </c>
      <c r="H19" s="11">
        <v>0</v>
      </c>
      <c r="I19" s="13">
        <f>SUM(G19:H19)</f>
        <v>694</v>
      </c>
    </row>
    <row r="20" spans="1:9" ht="16" customHeight="1">
      <c r="A20" s="2" t="s">
        <v>18</v>
      </c>
      <c r="B20" s="1"/>
      <c r="C20" s="19"/>
      <c r="D20" s="13">
        <f t="shared" ref="D20:I20" si="3">SUM(D15:D19)</f>
        <v>27760</v>
      </c>
      <c r="E20" s="13">
        <f t="shared" si="3"/>
        <v>321</v>
      </c>
      <c r="F20" s="12">
        <f t="shared" si="3"/>
        <v>28081</v>
      </c>
      <c r="G20" s="11">
        <f t="shared" si="3"/>
        <v>28789</v>
      </c>
      <c r="H20" s="11">
        <f t="shared" si="3"/>
        <v>696</v>
      </c>
      <c r="I20" s="11">
        <f t="shared" si="3"/>
        <v>29485</v>
      </c>
    </row>
    <row r="21" spans="1:9" ht="17">
      <c r="A21" s="1" t="s">
        <v>19</v>
      </c>
      <c r="B21" s="9"/>
      <c r="C21" s="10"/>
      <c r="D21" s="11">
        <v>379</v>
      </c>
      <c r="E21" s="11">
        <v>0</v>
      </c>
      <c r="F21" s="12">
        <f>SUM(D21:E21)</f>
        <v>379</v>
      </c>
      <c r="G21" s="11">
        <v>1667</v>
      </c>
      <c r="H21" s="11">
        <v>0</v>
      </c>
      <c r="I21" s="13">
        <f>SUM(G21:H21)</f>
        <v>1667</v>
      </c>
    </row>
    <row r="22" spans="1:9" s="18" customFormat="1" ht="16" customHeight="1" thickBot="1">
      <c r="A22" s="14" t="s">
        <v>20</v>
      </c>
      <c r="B22" s="15"/>
      <c r="C22" s="20">
        <v>4</v>
      </c>
      <c r="D22" s="16">
        <f t="shared" ref="D22:I22" si="4">SUM(D20:D21)</f>
        <v>28139</v>
      </c>
      <c r="E22" s="16">
        <f t="shared" si="4"/>
        <v>321</v>
      </c>
      <c r="F22" s="17">
        <f t="shared" si="4"/>
        <v>28460</v>
      </c>
      <c r="G22" s="16">
        <f t="shared" si="4"/>
        <v>30456</v>
      </c>
      <c r="H22" s="16">
        <f t="shared" si="4"/>
        <v>696</v>
      </c>
      <c r="I22" s="16">
        <f t="shared" si="4"/>
        <v>31152</v>
      </c>
    </row>
    <row r="23" spans="1:9" ht="17">
      <c r="A23" s="1"/>
      <c r="B23" s="9"/>
      <c r="C23" s="10"/>
      <c r="D23" s="21"/>
      <c r="E23" s="21"/>
      <c r="F23" s="22"/>
      <c r="G23" s="21"/>
      <c r="H23" s="21"/>
      <c r="I23" s="21"/>
    </row>
    <row r="24" spans="1:9" ht="17">
      <c r="A24" s="1"/>
      <c r="B24" s="9"/>
      <c r="C24" s="23"/>
      <c r="D24" s="12"/>
      <c r="E24" s="13"/>
      <c r="F24" s="12"/>
      <c r="G24" s="13"/>
      <c r="H24" s="13"/>
      <c r="I24" s="13"/>
    </row>
    <row r="25" spans="1:9" ht="16" customHeight="1">
      <c r="A25" s="2" t="s">
        <v>21</v>
      </c>
      <c r="B25" s="2"/>
      <c r="C25" s="23"/>
      <c r="D25" s="13">
        <f t="shared" ref="D25:I25" si="5">D12-D22</f>
        <v>-1817</v>
      </c>
      <c r="E25" s="13">
        <f t="shared" si="5"/>
        <v>110</v>
      </c>
      <c r="F25" s="12">
        <f t="shared" si="5"/>
        <v>-1707</v>
      </c>
      <c r="G25" s="13">
        <f t="shared" si="5"/>
        <v>-7998</v>
      </c>
      <c r="H25" s="13">
        <f t="shared" si="5"/>
        <v>81</v>
      </c>
      <c r="I25" s="13">
        <f t="shared" si="5"/>
        <v>-7917</v>
      </c>
    </row>
    <row r="26" spans="1:9" ht="16" customHeight="1">
      <c r="A26" s="1" t="s">
        <v>22</v>
      </c>
      <c r="B26" s="1"/>
      <c r="C26" s="24">
        <v>16</v>
      </c>
      <c r="D26" s="13">
        <f>2986+0</f>
        <v>2986</v>
      </c>
      <c r="E26" s="12">
        <v>176</v>
      </c>
      <c r="F26" s="12">
        <f>SUM(D26:E26)</f>
        <v>3162</v>
      </c>
      <c r="G26" s="11">
        <v>-3362</v>
      </c>
      <c r="H26" s="12">
        <v>-482</v>
      </c>
      <c r="I26" s="13">
        <f>SUM(G26:H26)</f>
        <v>-3844</v>
      </c>
    </row>
    <row r="27" spans="1:9" ht="17">
      <c r="A27" s="9" t="s">
        <v>23</v>
      </c>
      <c r="C27" s="24">
        <v>27</v>
      </c>
      <c r="D27" s="13">
        <v>0</v>
      </c>
      <c r="E27" s="12">
        <v>0</v>
      </c>
      <c r="F27" s="12">
        <f>SUM(D27:E27)</f>
        <v>0</v>
      </c>
      <c r="G27" s="11">
        <v>0</v>
      </c>
      <c r="H27" s="13">
        <v>0</v>
      </c>
      <c r="I27" s="13">
        <f>SUM(G27:H27)</f>
        <v>0</v>
      </c>
    </row>
    <row r="28" spans="1:9" ht="17">
      <c r="A28" s="1"/>
      <c r="B28" s="9"/>
      <c r="C28" s="10"/>
      <c r="D28" s="21"/>
      <c r="E28" s="21"/>
      <c r="F28" s="22"/>
      <c r="G28" s="21"/>
      <c r="H28" s="21"/>
      <c r="I28" s="21"/>
    </row>
    <row r="29" spans="1:9">
      <c r="A29" s="9"/>
      <c r="B29" s="9"/>
      <c r="C29" s="9"/>
      <c r="D29" s="25"/>
      <c r="E29" s="25"/>
      <c r="F29" s="25"/>
      <c r="G29" s="25"/>
      <c r="H29" s="25"/>
      <c r="I29" s="25"/>
    </row>
    <row r="30" spans="1:9" ht="16" customHeight="1">
      <c r="A30" s="2" t="s">
        <v>24</v>
      </c>
      <c r="B30" s="1"/>
      <c r="C30" s="9">
        <v>5</v>
      </c>
      <c r="D30" s="13">
        <v>1169</v>
      </c>
      <c r="E30" s="13">
        <v>286</v>
      </c>
      <c r="F30" s="12">
        <f>SUM(D30:E30)</f>
        <v>1455</v>
      </c>
      <c r="G30" s="13">
        <v>-11360</v>
      </c>
      <c r="H30" s="13">
        <v>-401</v>
      </c>
      <c r="I30" s="13">
        <f>SUM(G30:H30)</f>
        <v>-11761</v>
      </c>
    </row>
    <row r="31" spans="1:9" ht="16" customHeight="1">
      <c r="A31" s="1" t="s">
        <v>25</v>
      </c>
      <c r="B31" s="1"/>
      <c r="C31" s="1">
        <v>13</v>
      </c>
      <c r="D31" s="13">
        <v>0</v>
      </c>
      <c r="E31" s="13">
        <v>0</v>
      </c>
      <c r="F31" s="12">
        <v>0</v>
      </c>
      <c r="G31" s="13">
        <v>0</v>
      </c>
      <c r="H31" s="13">
        <v>0</v>
      </c>
      <c r="I31" s="13">
        <v>0</v>
      </c>
    </row>
    <row r="32" spans="1:9" ht="16" customHeight="1">
      <c r="A32" s="1" t="s">
        <v>26</v>
      </c>
      <c r="B32" s="1"/>
      <c r="C32" s="23">
        <v>25</v>
      </c>
      <c r="D32" s="13">
        <v>379</v>
      </c>
      <c r="E32" s="13">
        <v>0</v>
      </c>
      <c r="F32" s="12">
        <f>SUM(D32:E32)</f>
        <v>379</v>
      </c>
      <c r="G32" s="11">
        <v>1667</v>
      </c>
      <c r="H32" s="13">
        <v>0</v>
      </c>
      <c r="I32" s="13">
        <f>SUM(G32:H32)</f>
        <v>1667</v>
      </c>
    </row>
    <row r="33" spans="1:9" ht="17">
      <c r="A33" s="1"/>
      <c r="B33" s="9"/>
      <c r="C33" s="10"/>
      <c r="D33" s="11"/>
      <c r="E33" s="11"/>
      <c r="F33" s="12"/>
      <c r="G33" s="11"/>
      <c r="H33" s="11"/>
      <c r="I33" s="11"/>
    </row>
    <row r="34" spans="1:9" ht="16" customHeight="1">
      <c r="A34" s="1" t="s">
        <v>27</v>
      </c>
      <c r="B34" s="1"/>
      <c r="C34" s="10"/>
      <c r="D34" s="11">
        <v>0</v>
      </c>
      <c r="E34" s="11">
        <v>0</v>
      </c>
      <c r="F34" s="12">
        <v>0</v>
      </c>
      <c r="G34" s="11">
        <v>0</v>
      </c>
      <c r="H34" s="11">
        <v>0</v>
      </c>
      <c r="I34" s="11">
        <v>0</v>
      </c>
    </row>
    <row r="35" spans="1:9" ht="17">
      <c r="A35" s="1"/>
      <c r="B35" s="1"/>
      <c r="C35" s="10"/>
      <c r="D35" s="21"/>
      <c r="E35" s="21"/>
      <c r="F35" s="22"/>
      <c r="G35" s="21"/>
      <c r="H35" s="21"/>
      <c r="I35" s="21"/>
    </row>
    <row r="36" spans="1:9">
      <c r="A36" s="9"/>
      <c r="B36" s="9"/>
      <c r="C36" s="9"/>
      <c r="D36" s="25"/>
      <c r="E36" s="25"/>
      <c r="F36" s="25"/>
      <c r="G36" s="25"/>
      <c r="H36" s="25"/>
      <c r="I36" s="25"/>
    </row>
    <row r="37" spans="1:9" ht="16" customHeight="1">
      <c r="A37" s="26" t="s">
        <v>28</v>
      </c>
      <c r="B37" s="26"/>
      <c r="C37" s="10"/>
      <c r="D37" s="13">
        <f>SUM(D30:D36)</f>
        <v>1548</v>
      </c>
      <c r="E37" s="13">
        <f>SUM(E30:E36)</f>
        <v>286</v>
      </c>
      <c r="F37" s="12">
        <f>SUM(F30:F36)</f>
        <v>1834</v>
      </c>
      <c r="G37" s="13">
        <f>SUM(G30:G36)</f>
        <v>-9693</v>
      </c>
      <c r="H37" s="13">
        <f>SUM(H30:H36)</f>
        <v>-401</v>
      </c>
      <c r="I37" s="13">
        <f>SUM(G37:H37)</f>
        <v>-10094</v>
      </c>
    </row>
    <row r="38" spans="1:9" ht="17">
      <c r="A38" s="8" t="s">
        <v>29</v>
      </c>
      <c r="B38" s="9"/>
      <c r="C38" s="9"/>
      <c r="D38" s="9"/>
      <c r="E38" s="9"/>
      <c r="F38" s="9"/>
      <c r="G38" s="9"/>
      <c r="H38" s="9"/>
      <c r="I38" s="9"/>
    </row>
    <row r="39" spans="1:9" ht="16" customHeight="1">
      <c r="A39" s="27" t="s">
        <v>30</v>
      </c>
      <c r="B39" s="1"/>
      <c r="C39" s="10"/>
      <c r="D39" s="11">
        <v>396472</v>
      </c>
      <c r="E39" s="11">
        <v>6404</v>
      </c>
      <c r="F39" s="12">
        <f>SUM(D39:E39)</f>
        <v>402876</v>
      </c>
      <c r="G39" s="11">
        <v>406165</v>
      </c>
      <c r="H39" s="11">
        <v>6805</v>
      </c>
      <c r="I39" s="13">
        <f>SUM(G39:H39)</f>
        <v>412970</v>
      </c>
    </row>
    <row r="40" spans="1:9" ht="17">
      <c r="A40" s="1"/>
      <c r="B40" s="9"/>
      <c r="C40" s="10"/>
      <c r="D40" s="21"/>
      <c r="E40" s="21"/>
      <c r="F40" s="22"/>
      <c r="G40" s="21"/>
      <c r="H40" s="21"/>
      <c r="I40" s="21"/>
    </row>
    <row r="41" spans="1:9" ht="17">
      <c r="A41" s="1"/>
      <c r="B41" s="9"/>
      <c r="C41" s="10"/>
      <c r="D41" s="28"/>
      <c r="E41" s="28"/>
      <c r="F41" s="29"/>
      <c r="G41" s="28"/>
      <c r="H41" s="28"/>
      <c r="I41" s="28"/>
    </row>
    <row r="42" spans="1:9" ht="16" customHeight="1">
      <c r="A42" s="2" t="s">
        <v>31</v>
      </c>
      <c r="B42" s="1"/>
      <c r="C42" s="10"/>
      <c r="D42" s="13">
        <f t="shared" ref="D42:I42" si="6">SUM(D37:D41)</f>
        <v>398020</v>
      </c>
      <c r="E42" s="13">
        <f t="shared" si="6"/>
        <v>6690</v>
      </c>
      <c r="F42" s="12">
        <f t="shared" si="6"/>
        <v>404710</v>
      </c>
      <c r="G42" s="13">
        <f t="shared" si="6"/>
        <v>396472</v>
      </c>
      <c r="H42" s="13">
        <f t="shared" si="6"/>
        <v>6404</v>
      </c>
      <c r="I42" s="13">
        <f t="shared" si="6"/>
        <v>402876</v>
      </c>
    </row>
    <row r="43" spans="1:9" ht="17" thickBot="1">
      <c r="A43" s="1"/>
      <c r="B43" s="9"/>
      <c r="C43" s="10"/>
      <c r="D43" s="30"/>
      <c r="E43" s="30"/>
      <c r="F43" s="30"/>
      <c r="G43" s="30"/>
      <c r="H43" s="30"/>
      <c r="I43" s="30"/>
    </row>
    <row r="44" spans="1:9" ht="17" thickTop="1">
      <c r="A44" s="9"/>
      <c r="B44" s="9"/>
      <c r="C44" s="9"/>
      <c r="D44" s="31"/>
      <c r="E44" s="31"/>
      <c r="F44" s="31"/>
      <c r="G44" s="31"/>
      <c r="H44" s="31"/>
      <c r="I44" s="31"/>
    </row>
    <row r="45" spans="1:9" ht="16" customHeight="1">
      <c r="A45" s="1" t="s">
        <v>32</v>
      </c>
      <c r="B45" s="1"/>
      <c r="C45" s="1"/>
      <c r="D45" s="1"/>
      <c r="E45" s="1"/>
      <c r="F45" s="1"/>
      <c r="G45" s="1"/>
      <c r="H45" s="1"/>
      <c r="I45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40DD98760B9041A89739111B5C05A3" ma:contentTypeVersion="21" ma:contentTypeDescription="Create a new document." ma:contentTypeScope="" ma:versionID="f85dfb7462947ff17890d0922b68d19b">
  <xsd:schema xmlns:xsd="http://www.w3.org/2001/XMLSchema" xmlns:xs="http://www.w3.org/2001/XMLSchema" xmlns:p="http://schemas.microsoft.com/office/2006/metadata/properties" xmlns:ns1="http://schemas.microsoft.com/sharepoint/v3" xmlns:ns2="56b3a6c0-c580-4999-aae7-83e463c456c5" xmlns:ns3="36301c81-5b3f-487d-83e4-ecf6146f2c87" targetNamespace="http://schemas.microsoft.com/office/2006/metadata/properties" ma:root="true" ma:fieldsID="561e0e2993fb3628a1dbe4cda03b56b2" ns1:_="" ns2:_="" ns3:_="">
    <xsd:import namespace="http://schemas.microsoft.com/sharepoint/v3"/>
    <xsd:import namespace="56b3a6c0-c580-4999-aae7-83e463c456c5"/>
    <xsd:import namespace="36301c81-5b3f-487d-83e4-ecf6146f2c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Image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b3a6c0-c580-4999-aae7-83e463c45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49d525f1-ac56-4df3-a204-c062a3a06b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Image" ma:index="25" nillable="true" ma:displayName="Image" ma:format="Thumbnail" ma:internalName="Image">
      <xsd:simpleType>
        <xsd:restriction base="dms:Unknown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301c81-5b3f-487d-83e4-ecf6146f2c8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944894f-88a1-4347-a453-11b61acfa194}" ma:internalName="TaxCatchAll" ma:showField="CatchAllData" ma:web="36301c81-5b3f-487d-83e4-ecf6146f2c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56b3a6c0-c580-4999-aae7-83e463c456c5">
      <Terms xmlns="http://schemas.microsoft.com/office/infopath/2007/PartnerControls"/>
    </lcf76f155ced4ddcb4097134ff3c332f>
    <_ip_UnifiedCompliancePolicyProperties xmlns="http://schemas.microsoft.com/sharepoint/v3" xsi:nil="true"/>
    <Image xmlns="56b3a6c0-c580-4999-aae7-83e463c456c5" xsi:nil="true"/>
    <TaxCatchAll xmlns="36301c81-5b3f-487d-83e4-ecf6146f2c87" xsi:nil="true"/>
  </documentManagement>
</p:properties>
</file>

<file path=customXml/itemProps1.xml><?xml version="1.0" encoding="utf-8"?>
<ds:datastoreItem xmlns:ds="http://schemas.openxmlformats.org/officeDocument/2006/customXml" ds:itemID="{4220EB3C-1C89-405E-8B09-BB41A9DB6F19}"/>
</file>

<file path=customXml/itemProps2.xml><?xml version="1.0" encoding="utf-8"?>
<ds:datastoreItem xmlns:ds="http://schemas.openxmlformats.org/officeDocument/2006/customXml" ds:itemID="{DEADECF5-9D30-4DB8-95DD-1BE4FC4791B1}"/>
</file>

<file path=customXml/itemProps3.xml><?xml version="1.0" encoding="utf-8"?>
<ds:datastoreItem xmlns:ds="http://schemas.openxmlformats.org/officeDocument/2006/customXml" ds:itemID="{984DFAFB-3BCF-48B4-8225-237FD0DFC8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SOFA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Kirk Baillie</dc:creator>
  <cp:lastModifiedBy>Kirk Baillie</cp:lastModifiedBy>
  <dcterms:created xsi:type="dcterms:W3CDTF">2024-10-11T10:59:53Z</dcterms:created>
  <dcterms:modified xsi:type="dcterms:W3CDTF">2024-10-11T11:00:24Z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0x0101002940DD98760B9041A89739111B5C05A3</vt:lpwstr>
  </property>
</Properties>
</file>